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3055" windowHeight="14805" activeTab="0"/>
  </bookViews>
  <sheets>
    <sheet name="Cena" sheetId="1" r:id="rId1"/>
    <sheet name="Gwarancja" sheetId="2" r:id="rId2"/>
  </sheets>
  <definedNames>
    <definedName name="CRITERIA" localSheetId="0">'Cena'!#REF!</definedName>
    <definedName name="_xlnm.Print_Area" localSheetId="0">'Cena'!$A$1:$J$18</definedName>
    <definedName name="_xlnm.Print_Area" localSheetId="1">'Gwarancja'!$A$1:$H$20</definedName>
    <definedName name="OLE_LINK1" localSheetId="0">'Cena'!$C$5</definedName>
    <definedName name="_xlnm.Print_Titles" localSheetId="0">'Cena'!$1:$4</definedName>
    <definedName name="_xlnm.Print_Titles" localSheetId="1">'Gwarancja'!$9:$9</definedName>
  </definedNames>
  <calcPr fullCalcOnLoad="1"/>
</workbook>
</file>

<file path=xl/sharedStrings.xml><?xml version="1.0" encoding="utf-8"?>
<sst xmlns="http://schemas.openxmlformats.org/spreadsheetml/2006/main" count="85" uniqueCount="42">
  <si>
    <t>Czas naprawy</t>
  </si>
  <si>
    <t>L.p.</t>
  </si>
  <si>
    <t xml:space="preserve">              Opis przedmiotu zamówienia</t>
  </si>
  <si>
    <t>Ilość</t>
  </si>
  <si>
    <t xml:space="preserve">Załącznik nr 2     </t>
  </si>
  <si>
    <r>
      <t>Warunki gwarancji i serwisu</t>
    </r>
    <r>
      <rPr>
        <b/>
        <sz val="10"/>
        <rFont val="Times New Roman"/>
        <family val="1"/>
      </rPr>
      <t xml:space="preserve">       </t>
    </r>
  </si>
  <si>
    <t>Termin gwarancji</t>
  </si>
  <si>
    <t>Liczba napraw</t>
  </si>
  <si>
    <t>1. Termin gwarancji, tj okres jaki obejmuje gwarancja.</t>
  </si>
  <si>
    <t>VAT (%)</t>
  </si>
  <si>
    <t>Cena jednostkowa z VAT</t>
  </si>
  <si>
    <t>Cena za całość z VAT</t>
  </si>
  <si>
    <t>Wnioskodawca</t>
  </si>
  <si>
    <r>
      <t>WIP-ZP-F01 -Formularz asortymentowo - cenowy</t>
    </r>
    <r>
      <rPr>
        <b/>
        <sz val="10"/>
        <rFont val="Times New Roman"/>
        <family val="1"/>
      </rPr>
      <t xml:space="preserve">   1/2    </t>
    </r>
  </si>
  <si>
    <r>
      <t>WIP-ZP-F01 -Formularz asortymentowo - cenowy</t>
    </r>
    <r>
      <rPr>
        <b/>
        <sz val="10"/>
        <rFont val="Times New Roman"/>
        <family val="1"/>
      </rPr>
      <t xml:space="preserve">   2/2    </t>
    </r>
  </si>
  <si>
    <t>Jednostka wewnętrzna Wydziału finansująca zakup</t>
  </si>
  <si>
    <t>Szacunkowa cena jednostkowa netto</t>
  </si>
  <si>
    <t>Stół laboratoryjny przyścienny (wymiary stołu 3700x800x900mm) 
- stelaż nośny typu A,
- blat stołu z żywic kwarcowo – granitowych,
- 1 x szafka „120” z drzwiczkami i półką, zamek
- 2 x szafka „120” z drzwiczkami oraz z 4 szufladami w tym jedna głębsza, zamek
- listwa, 4 x gniazdo elektryczne 230V</t>
  </si>
  <si>
    <t>Stanowisko zlewozmywakowe (wymiary 800x750x900mm)
- stelaż typu A, 
- 1 x szafka podwieszana laminowana „80” zlewozmywakowa,
- 1 x blat ze stali nierdzewnej z komorą zlewozmywakową,
- 1 x bateria c/z woda</t>
  </si>
  <si>
    <t>Szafa laboratoryjna (wymiary 900x500x1900mm)</t>
  </si>
  <si>
    <t>Szafa laboratoryjna górą przeszklona (wymiary 900x500x1900mm)</t>
  </si>
  <si>
    <t>Stół laboratoryjny (wymiary 1500x600x900mm)</t>
  </si>
  <si>
    <t>Krzesło laboratoryjne poliuretanowe z podłokietnikami</t>
  </si>
  <si>
    <t>Taboret laboratoryjny poliuretanowy z podnóżkiem</t>
  </si>
  <si>
    <t>Stół laboratoryjny pod wagę 660x400x615 mm
- stelaż nośny typu A,
- blat stołu laminowany,
- 1 x szuflada</t>
  </si>
  <si>
    <t>36 m-cy</t>
  </si>
  <si>
    <t>Regał 1000x300x2000 mm
-  stelaż nośny,
-  5 x półka
- przegroda pionowa</t>
  </si>
  <si>
    <t>Biurko laminowane z podwójnym blatem wyposażone w stopki regulacyjne szafkę i szuflady z zamkami (wymiary 1400x600x750mm)</t>
  </si>
  <si>
    <t>Stół laboratoryjny wyspowy (wymiary stołu 3700x1500x900mm) 
- stelaż nośny typu A,
- blat stołu z żywic kwarcowo – granitowych,
- 2 x szafka „120” z drzwiczkami i półką, zamek
- 4 x szafka „120” z drzwiczkami oraz z 4 szufladami w tym jedna głębsza, zamek
- nadstawka półkowa z półkami laminowanymi, 8 x gniazdo elektryczne 230V</t>
  </si>
  <si>
    <t>ITW-ZPTS</t>
  </si>
  <si>
    <t>ITW</t>
  </si>
  <si>
    <t>A. Nastaj</t>
  </si>
  <si>
    <t>M. Jaoko</t>
  </si>
  <si>
    <t>24 m-cy</t>
  </si>
  <si>
    <t>fotel biurowy obrotowy z podłokietnikami, tapicerowany, kolor czarny, regulowana wysokość i pochylenie</t>
  </si>
  <si>
    <t>zad. B</t>
  </si>
  <si>
    <t>do 7 dni</t>
  </si>
  <si>
    <t>zad. A</t>
  </si>
  <si>
    <t>2. Liczba napraw gwarancyjnych tego samego elementu zobowiązująca wykonawcę do wymiany urządzenia na nowe.</t>
  </si>
  <si>
    <t>3. Czas wykonania tj. czas jaki upływa od momentu zgłoszenia do końca realizacji naprawy</t>
  </si>
  <si>
    <t>Zad. B</t>
  </si>
  <si>
    <t xml:space="preserve">Załącznik nr 1  i 2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</si>
</sst>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\ &quot;zł&quot;"/>
    <numFmt numFmtId="168" formatCode="[$€-2]\ #,##0.00_);[Red]\([$€-2]\ #,##0.00\)"/>
    <numFmt numFmtId="169" formatCode="[$-415]d\ mmmm\ yyyy"/>
  </numFmts>
  <fonts count="42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8" fontId="1" fillId="0" borderId="10" xfId="0" applyNumberFormat="1" applyFont="1" applyBorder="1" applyAlignment="1">
      <alignment horizontal="center" vertical="top" wrapText="1"/>
    </xf>
    <xf numFmtId="167" fontId="1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indent="8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vertical="top" wrapText="1"/>
    </xf>
    <xf numFmtId="9" fontId="1" fillId="0" borderId="11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4" fontId="0" fillId="0" borderId="10" xfId="0" applyNumberFormat="1" applyBorder="1" applyAlignment="1">
      <alignment wrapText="1"/>
    </xf>
    <xf numFmtId="0" fontId="1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0" fontId="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33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9" fontId="1" fillId="0" borderId="0" xfId="0" applyNumberFormat="1" applyFont="1" applyBorder="1" applyAlignment="1">
      <alignment horizontal="center" vertical="top" wrapText="1"/>
    </xf>
    <xf numFmtId="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" fillId="33" borderId="19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top" wrapText="1"/>
    </xf>
    <xf numFmtId="4" fontId="1" fillId="0" borderId="21" xfId="0" applyNumberFormat="1" applyFont="1" applyBorder="1" applyAlignment="1">
      <alignment horizontal="center" vertical="top" wrapText="1"/>
    </xf>
    <xf numFmtId="9" fontId="1" fillId="0" borderId="22" xfId="0" applyNumberFormat="1" applyFont="1" applyBorder="1" applyAlignment="1">
      <alignment horizontal="center" vertical="top" wrapText="1"/>
    </xf>
    <xf numFmtId="4" fontId="0" fillId="0" borderId="21" xfId="0" applyNumberFormat="1" applyBorder="1" applyAlignment="1">
      <alignment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inden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85800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1</xdr:col>
      <xdr:colOff>85725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90550" y="26860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showGridLines="0" tabSelected="1" view="pageBreakPreview" zoomScale="84" zoomScaleSheetLayoutView="84" zoomScalePageLayoutView="0" workbookViewId="0" topLeftCell="A1">
      <selection activeCell="E5" sqref="E5:E16"/>
    </sheetView>
  </sheetViews>
  <sheetFormatPr defaultColWidth="9.00390625" defaultRowHeight="12.75"/>
  <cols>
    <col min="2" max="2" width="5.00390625" style="0" customWidth="1"/>
    <col min="3" max="3" width="66.25390625" style="0" customWidth="1"/>
    <col min="4" max="4" width="6.375" style="26" customWidth="1"/>
    <col min="5" max="5" width="13.125" style="0" customWidth="1"/>
    <col min="6" max="6" width="7.75390625" style="0" customWidth="1"/>
    <col min="7" max="7" width="11.625" style="0" customWidth="1"/>
    <col min="8" max="8" width="10.375" style="0" customWidth="1"/>
    <col min="9" max="9" width="10.875" style="7" customWidth="1"/>
    <col min="10" max="10" width="14.125" style="0" customWidth="1"/>
  </cols>
  <sheetData>
    <row r="1" spans="2:10" ht="12.75">
      <c r="B1" s="59" t="s">
        <v>41</v>
      </c>
      <c r="C1" s="59"/>
      <c r="D1" s="59"/>
      <c r="E1" s="59"/>
      <c r="F1" s="59"/>
      <c r="G1" s="59"/>
      <c r="H1" s="59"/>
      <c r="I1" s="59"/>
      <c r="J1" s="59"/>
    </row>
    <row r="2" spans="2:6" ht="15.75">
      <c r="B2" s="57" t="s">
        <v>13</v>
      </c>
      <c r="C2" s="58"/>
      <c r="D2" s="58"/>
      <c r="E2" s="58"/>
      <c r="F2" s="58"/>
    </row>
    <row r="3" ht="13.5" thickBot="1">
      <c r="B3" s="1"/>
    </row>
    <row r="4" spans="2:10" s="14" customFormat="1" ht="65.25" customHeight="1">
      <c r="B4" s="40" t="s">
        <v>1</v>
      </c>
      <c r="C4" s="41" t="s">
        <v>2</v>
      </c>
      <c r="D4" s="41" t="s">
        <v>3</v>
      </c>
      <c r="E4" s="41" t="s">
        <v>16</v>
      </c>
      <c r="F4" s="41" t="s">
        <v>9</v>
      </c>
      <c r="G4" s="41" t="s">
        <v>10</v>
      </c>
      <c r="H4" s="41" t="s">
        <v>11</v>
      </c>
      <c r="I4" s="41" t="s">
        <v>12</v>
      </c>
      <c r="J4" s="42" t="s">
        <v>15</v>
      </c>
    </row>
    <row r="5" spans="1:10" s="9" customFormat="1" ht="109.5" customHeight="1">
      <c r="A5" s="60" t="s">
        <v>37</v>
      </c>
      <c r="B5" s="45">
        <v>1</v>
      </c>
      <c r="C5" s="46" t="s">
        <v>17</v>
      </c>
      <c r="D5" s="10">
        <v>2</v>
      </c>
      <c r="E5" s="12"/>
      <c r="F5" s="11">
        <v>0.23</v>
      </c>
      <c r="G5" s="13">
        <f>E5*(1+F5)</f>
        <v>0</v>
      </c>
      <c r="H5" s="13">
        <f>G5*D5</f>
        <v>0</v>
      </c>
      <c r="I5" s="34" t="s">
        <v>31</v>
      </c>
      <c r="J5" s="44" t="s">
        <v>29</v>
      </c>
    </row>
    <row r="6" spans="1:10" s="9" customFormat="1" ht="126" customHeight="1">
      <c r="A6" s="60"/>
      <c r="B6" s="43">
        <f>B5+1</f>
        <v>2</v>
      </c>
      <c r="C6" s="20" t="s">
        <v>28</v>
      </c>
      <c r="D6" s="10">
        <v>1</v>
      </c>
      <c r="E6" s="12"/>
      <c r="F6" s="11">
        <v>0.23</v>
      </c>
      <c r="G6" s="13">
        <f aca="true" t="shared" si="0" ref="G6:G14">E6*(1+F6)</f>
        <v>0</v>
      </c>
      <c r="H6" s="13">
        <f aca="true" t="shared" si="1" ref="H6:H14">G6*D6</f>
        <v>0</v>
      </c>
      <c r="I6" s="34" t="s">
        <v>31</v>
      </c>
      <c r="J6" s="44" t="s">
        <v>29</v>
      </c>
    </row>
    <row r="7" spans="1:10" s="9" customFormat="1" ht="81" customHeight="1">
      <c r="A7" s="60"/>
      <c r="B7" s="47">
        <f aca="true" t="shared" si="2" ref="B7:B14">B6+1</f>
        <v>3</v>
      </c>
      <c r="C7" s="21" t="s">
        <v>18</v>
      </c>
      <c r="D7" s="10">
        <v>1</v>
      </c>
      <c r="E7" s="12"/>
      <c r="F7" s="11">
        <v>0.23</v>
      </c>
      <c r="G7" s="13">
        <f t="shared" si="0"/>
        <v>0</v>
      </c>
      <c r="H7" s="13">
        <f t="shared" si="1"/>
        <v>0</v>
      </c>
      <c r="I7" s="34" t="s">
        <v>31</v>
      </c>
      <c r="J7" s="44" t="s">
        <v>29</v>
      </c>
    </row>
    <row r="8" spans="1:10" s="9" customFormat="1" ht="18" customHeight="1">
      <c r="A8" s="60"/>
      <c r="B8" s="47">
        <f>B7+1</f>
        <v>4</v>
      </c>
      <c r="C8" s="20" t="s">
        <v>19</v>
      </c>
      <c r="D8" s="10">
        <v>1</v>
      </c>
      <c r="E8" s="12"/>
      <c r="F8" s="11">
        <v>0.23</v>
      </c>
      <c r="G8" s="13">
        <f t="shared" si="0"/>
        <v>0</v>
      </c>
      <c r="H8" s="13">
        <f t="shared" si="1"/>
        <v>0</v>
      </c>
      <c r="I8" s="34" t="s">
        <v>31</v>
      </c>
      <c r="J8" s="44" t="s">
        <v>29</v>
      </c>
    </row>
    <row r="9" spans="1:10" s="9" customFormat="1" ht="18" customHeight="1">
      <c r="A9" s="60"/>
      <c r="B9" s="47">
        <f>B8+1</f>
        <v>5</v>
      </c>
      <c r="C9" s="46" t="s">
        <v>20</v>
      </c>
      <c r="D9" s="10">
        <v>1</v>
      </c>
      <c r="E9" s="12"/>
      <c r="F9" s="11">
        <v>0.23</v>
      </c>
      <c r="G9" s="13">
        <f t="shared" si="0"/>
        <v>0</v>
      </c>
      <c r="H9" s="13">
        <f t="shared" si="1"/>
        <v>0</v>
      </c>
      <c r="I9" s="34" t="s">
        <v>31</v>
      </c>
      <c r="J9" s="44" t="s">
        <v>29</v>
      </c>
    </row>
    <row r="10" spans="1:10" s="9" customFormat="1" ht="17.25" customHeight="1">
      <c r="A10" s="60"/>
      <c r="B10" s="43">
        <f>B9+1</f>
        <v>6</v>
      </c>
      <c r="C10" s="20" t="s">
        <v>21</v>
      </c>
      <c r="D10" s="10">
        <v>1</v>
      </c>
      <c r="E10" s="12"/>
      <c r="F10" s="11">
        <v>0.23</v>
      </c>
      <c r="G10" s="13">
        <f t="shared" si="0"/>
        <v>0</v>
      </c>
      <c r="H10" s="13">
        <f t="shared" si="1"/>
        <v>0</v>
      </c>
      <c r="I10" s="34" t="s">
        <v>31</v>
      </c>
      <c r="J10" s="44" t="s">
        <v>29</v>
      </c>
    </row>
    <row r="11" spans="1:10" s="9" customFormat="1" ht="33.75" customHeight="1">
      <c r="A11" s="60"/>
      <c r="B11" s="43">
        <f t="shared" si="2"/>
        <v>7</v>
      </c>
      <c r="C11" s="25" t="s">
        <v>27</v>
      </c>
      <c r="D11" s="10">
        <v>2</v>
      </c>
      <c r="E11" s="12"/>
      <c r="F11" s="11">
        <v>0.23</v>
      </c>
      <c r="G11" s="13">
        <f t="shared" si="0"/>
        <v>0</v>
      </c>
      <c r="H11" s="13">
        <f t="shared" si="1"/>
        <v>0</v>
      </c>
      <c r="I11" s="34" t="s">
        <v>31</v>
      </c>
      <c r="J11" s="44" t="s">
        <v>29</v>
      </c>
    </row>
    <row r="12" spans="1:10" s="9" customFormat="1" ht="17.25" customHeight="1">
      <c r="A12" s="60"/>
      <c r="B12" s="43">
        <f t="shared" si="2"/>
        <v>8</v>
      </c>
      <c r="C12" s="25" t="s">
        <v>22</v>
      </c>
      <c r="D12" s="10">
        <v>2</v>
      </c>
      <c r="E12" s="12"/>
      <c r="F12" s="11">
        <v>0.23</v>
      </c>
      <c r="G12" s="13">
        <f t="shared" si="0"/>
        <v>0</v>
      </c>
      <c r="H12" s="13">
        <f t="shared" si="1"/>
        <v>0</v>
      </c>
      <c r="I12" s="34" t="s">
        <v>31</v>
      </c>
      <c r="J12" s="44" t="s">
        <v>29</v>
      </c>
    </row>
    <row r="13" spans="1:10" s="9" customFormat="1" ht="15.75">
      <c r="A13" s="60"/>
      <c r="B13" s="43">
        <f t="shared" si="2"/>
        <v>9</v>
      </c>
      <c r="C13" s="20" t="s">
        <v>23</v>
      </c>
      <c r="D13" s="10">
        <v>24</v>
      </c>
      <c r="E13" s="12"/>
      <c r="F13" s="11">
        <v>0.23</v>
      </c>
      <c r="G13" s="13">
        <f>E13*(1+F13)</f>
        <v>0</v>
      </c>
      <c r="H13" s="13">
        <f>G13*D13</f>
        <v>0</v>
      </c>
      <c r="I13" s="34" t="s">
        <v>31</v>
      </c>
      <c r="J13" s="44" t="s">
        <v>29</v>
      </c>
    </row>
    <row r="14" spans="1:10" s="9" customFormat="1" ht="63">
      <c r="A14" s="60"/>
      <c r="B14" s="43">
        <f t="shared" si="2"/>
        <v>10</v>
      </c>
      <c r="C14" s="20" t="s">
        <v>24</v>
      </c>
      <c r="D14" s="10">
        <v>1</v>
      </c>
      <c r="E14" s="12"/>
      <c r="F14" s="11">
        <v>0.23</v>
      </c>
      <c r="G14" s="13">
        <f t="shared" si="0"/>
        <v>0</v>
      </c>
      <c r="H14" s="13">
        <f t="shared" si="1"/>
        <v>0</v>
      </c>
      <c r="I14" s="34" t="s">
        <v>31</v>
      </c>
      <c r="J14" s="44" t="s">
        <v>29</v>
      </c>
    </row>
    <row r="15" spans="1:14" ht="63">
      <c r="A15" s="60"/>
      <c r="B15" s="43">
        <f>B14+1</f>
        <v>11</v>
      </c>
      <c r="C15" s="20" t="s">
        <v>26</v>
      </c>
      <c r="D15" s="10">
        <v>1</v>
      </c>
      <c r="E15" s="12"/>
      <c r="F15" s="11">
        <v>0.23</v>
      </c>
      <c r="G15" s="13">
        <f>E15*(1+F15)</f>
        <v>0</v>
      </c>
      <c r="H15" s="13">
        <f>G15*D15</f>
        <v>0</v>
      </c>
      <c r="I15" s="34" t="s">
        <v>31</v>
      </c>
      <c r="J15" s="44" t="s">
        <v>29</v>
      </c>
      <c r="K15" s="9"/>
      <c r="L15" s="9"/>
      <c r="M15" s="9"/>
      <c r="N15" s="9"/>
    </row>
    <row r="16" spans="1:14" ht="36" customHeight="1" thickBot="1">
      <c r="A16" s="56" t="s">
        <v>40</v>
      </c>
      <c r="B16" s="48">
        <v>13</v>
      </c>
      <c r="C16" s="49" t="s">
        <v>34</v>
      </c>
      <c r="D16" s="50">
        <v>3</v>
      </c>
      <c r="E16" s="51"/>
      <c r="F16" s="52">
        <v>0.23</v>
      </c>
      <c r="G16" s="53">
        <f>E16*(1+F16)</f>
        <v>0</v>
      </c>
      <c r="H16" s="53">
        <f>G16*D16</f>
        <v>0</v>
      </c>
      <c r="I16" s="54" t="s">
        <v>32</v>
      </c>
      <c r="J16" s="55" t="s">
        <v>30</v>
      </c>
      <c r="K16" s="9"/>
      <c r="L16" s="9"/>
      <c r="M16" s="9"/>
      <c r="N16" s="9"/>
    </row>
    <row r="17" spans="2:14" ht="15.75">
      <c r="B17" s="27"/>
      <c r="C17" s="28"/>
      <c r="D17" s="29"/>
      <c r="E17" s="30"/>
      <c r="F17" s="31"/>
      <c r="G17" s="32"/>
      <c r="H17" s="32"/>
      <c r="I17" s="36"/>
      <c r="J17" s="33"/>
      <c r="K17" s="9"/>
      <c r="L17" s="9"/>
      <c r="M17" s="9"/>
      <c r="N17" s="9"/>
    </row>
    <row r="18" spans="3:8" ht="15.75">
      <c r="C18" s="5"/>
      <c r="E18" s="22">
        <f>E16*D16+E15*D15+E14+E13*D13+E12*D12+E11*D11+E10+E9+E8+E7+E6+E5*D5</f>
        <v>0</v>
      </c>
      <c r="F18">
        <f>E18/4.1749</f>
        <v>0</v>
      </c>
      <c r="H18" s="22">
        <f>H5+H6+H7+H8+H9+H10+H11+H12+H13+H14+H15+H16</f>
        <v>0</v>
      </c>
    </row>
    <row r="19" spans="3:4" ht="15.75">
      <c r="C19" s="5"/>
      <c r="D19"/>
    </row>
    <row r="20" spans="3:4" ht="15.75">
      <c r="C20" s="5"/>
      <c r="D20"/>
    </row>
    <row r="21" spans="3:4" ht="15.75">
      <c r="C21" s="5"/>
      <c r="D21"/>
    </row>
    <row r="22" spans="3:4" ht="15.75">
      <c r="C22" s="5"/>
      <c r="D22"/>
    </row>
  </sheetData>
  <sheetProtection/>
  <mergeCells count="3">
    <mergeCell ref="B2:F2"/>
    <mergeCell ref="B1:J1"/>
    <mergeCell ref="A5:A1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scale="80" r:id="rId2"/>
  <headerFooter alignWithMargins="0">
    <oddFooter>&amp;RStrona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showGridLines="0" view="pageBreakPreview" zoomScaleSheetLayoutView="100" zoomScalePageLayoutView="0" workbookViewId="0" topLeftCell="A1">
      <selection activeCell="A20" sqref="A20"/>
    </sheetView>
  </sheetViews>
  <sheetFormatPr defaultColWidth="9.00390625" defaultRowHeight="12.75"/>
  <cols>
    <col min="1" max="1" width="7.75390625" style="0" customWidth="1"/>
    <col min="2" max="2" width="5.00390625" style="0" customWidth="1"/>
    <col min="3" max="3" width="65.00390625" style="0" customWidth="1"/>
    <col min="4" max="4" width="6.375" style="0" customWidth="1"/>
    <col min="5" max="5" width="12.25390625" style="0" customWidth="1"/>
    <col min="6" max="6" width="4.125" style="0" customWidth="1"/>
    <col min="7" max="7" width="7.00390625" style="0" customWidth="1"/>
    <col min="8" max="8" width="11.375" style="0" customWidth="1"/>
  </cols>
  <sheetData>
    <row r="1" spans="2:8" ht="12.75">
      <c r="B1" s="59" t="s">
        <v>4</v>
      </c>
      <c r="C1" s="61"/>
      <c r="D1" s="61"/>
      <c r="E1" s="61"/>
      <c r="F1" s="61"/>
      <c r="G1" s="61"/>
      <c r="H1" s="61"/>
    </row>
    <row r="2" spans="2:7" ht="15.75">
      <c r="B2" s="19" t="s">
        <v>14</v>
      </c>
      <c r="D2" s="18"/>
      <c r="E2" s="18"/>
      <c r="F2" s="18"/>
      <c r="G2" s="18"/>
    </row>
    <row r="3" spans="2:8" ht="15.75">
      <c r="B3" s="19" t="s">
        <v>5</v>
      </c>
      <c r="C3" s="18"/>
      <c r="D3" s="18"/>
      <c r="E3" s="18"/>
      <c r="F3" s="18"/>
      <c r="G3" s="18"/>
      <c r="H3" s="18"/>
    </row>
    <row r="4" spans="2:8" ht="12.75">
      <c r="B4" s="62" t="s">
        <v>8</v>
      </c>
      <c r="C4" s="63"/>
      <c r="D4" s="7"/>
      <c r="E4" s="7"/>
      <c r="F4" s="7"/>
      <c r="G4" s="7"/>
      <c r="H4" s="7"/>
    </row>
    <row r="5" spans="2:8" ht="12.75">
      <c r="B5" s="62" t="s">
        <v>38</v>
      </c>
      <c r="C5" s="63"/>
      <c r="D5" s="63"/>
      <c r="E5" s="63"/>
      <c r="F5" s="63"/>
      <c r="G5" s="7"/>
      <c r="H5" s="7"/>
    </row>
    <row r="6" spans="2:8" ht="12.75">
      <c r="B6" s="62" t="s">
        <v>39</v>
      </c>
      <c r="C6" s="63"/>
      <c r="D6" s="63"/>
      <c r="E6" s="63"/>
      <c r="F6" s="63"/>
      <c r="G6" s="7"/>
      <c r="H6" s="7"/>
    </row>
    <row r="7" spans="2:8" ht="12.75">
      <c r="B7" s="62"/>
      <c r="C7" s="63"/>
      <c r="D7" s="7"/>
      <c r="E7" s="7"/>
      <c r="F7" s="7"/>
      <c r="G7" s="7"/>
      <c r="H7" s="7"/>
    </row>
    <row r="8" spans="2:8" ht="15.75">
      <c r="B8" s="6"/>
      <c r="C8" s="7"/>
      <c r="D8" s="7"/>
      <c r="E8" s="7"/>
      <c r="F8" s="7"/>
      <c r="G8" s="7"/>
      <c r="H8" s="7"/>
    </row>
    <row r="9" spans="1:8" ht="25.5">
      <c r="A9" s="7"/>
      <c r="B9" s="15" t="s">
        <v>1</v>
      </c>
      <c r="C9" s="17" t="s">
        <v>2</v>
      </c>
      <c r="D9" s="38" t="s">
        <v>3</v>
      </c>
      <c r="E9" s="15" t="s">
        <v>6</v>
      </c>
      <c r="F9" s="15"/>
      <c r="G9" s="15" t="s">
        <v>7</v>
      </c>
      <c r="H9" s="15" t="s">
        <v>0</v>
      </c>
    </row>
    <row r="10" spans="1:8" ht="75" customHeight="1">
      <c r="A10" s="64" t="s">
        <v>37</v>
      </c>
      <c r="B10" s="15">
        <f>Cena!B5</f>
        <v>1</v>
      </c>
      <c r="C10" s="2" t="str">
        <f>IF(ISBLANK(Cena!C5),"",Cena!C5)</f>
        <v>Stół laboratoryjny przyścienny (wymiary stołu 3700x800x900mm) 
- stelaż nośny typu A,
- blat stołu z żywic kwarcowo – granitowych,
- 1 x szafka „120” z drzwiczkami i półką, zamek
- 2 x szafka „120” z drzwiczkami oraz z 4 szufladami w tym jedna głębsza, zamek
- listwa, 4 x gniazdo elektryczne 230V</v>
      </c>
      <c r="D10" s="39">
        <f>IF(ISBLANK(Cena!D5),"",Cena!D5)</f>
        <v>2</v>
      </c>
      <c r="E10" s="3" t="s">
        <v>25</v>
      </c>
      <c r="F10" s="3"/>
      <c r="G10" s="23">
        <v>3</v>
      </c>
      <c r="H10" s="4" t="s">
        <v>36</v>
      </c>
    </row>
    <row r="11" spans="1:8" ht="77.25" customHeight="1">
      <c r="A11" s="65"/>
      <c r="B11" s="15">
        <f>Cena!B6</f>
        <v>2</v>
      </c>
      <c r="C11" s="2" t="str">
        <f>IF(ISBLANK(Cena!C6),"",Cena!C6)</f>
        <v>Stół laboratoryjny wyspowy (wymiary stołu 3700x1500x900mm) 
- stelaż nośny typu A,
- blat stołu z żywic kwarcowo – granitowych,
- 2 x szafka „120” z drzwiczkami i półką, zamek
- 4 x szafka „120” z drzwiczkami oraz z 4 szufladami w tym jedna głębsza, zamek
- nadstawka półkowa z półkami laminowanymi, 8 x gniazdo elektryczne 230V</v>
      </c>
      <c r="D11" s="39">
        <f>IF(ISBLANK(Cena!D6),"",Cena!D6)</f>
        <v>1</v>
      </c>
      <c r="E11" s="3" t="s">
        <v>25</v>
      </c>
      <c r="F11" s="3"/>
      <c r="G11" s="24">
        <v>3</v>
      </c>
      <c r="H11" s="4" t="s">
        <v>36</v>
      </c>
    </row>
    <row r="12" spans="1:8" ht="63" customHeight="1">
      <c r="A12" s="65"/>
      <c r="B12" s="16">
        <f>Cena!B7</f>
        <v>3</v>
      </c>
      <c r="C12" s="2" t="str">
        <f>IF(ISBLANK(Cena!C7),"",Cena!C7)</f>
        <v>Stanowisko zlewozmywakowe (wymiary 800x750x900mm)
- stelaż typu A, 
- 1 x szafka podwieszana laminowana „80” zlewozmywakowa,
- 1 x blat ze stali nierdzewnej z komorą zlewozmywakową,
- 1 x bateria c/z woda</v>
      </c>
      <c r="D12" s="39">
        <f>IF(ISBLANK(Cena!D7),"",Cena!D7)</f>
        <v>1</v>
      </c>
      <c r="E12" s="3" t="s">
        <v>25</v>
      </c>
      <c r="F12" s="3"/>
      <c r="G12" s="24">
        <v>3</v>
      </c>
      <c r="H12" s="4" t="s">
        <v>36</v>
      </c>
    </row>
    <row r="13" spans="1:8" ht="15.75" customHeight="1">
      <c r="A13" s="65"/>
      <c r="B13" s="15">
        <f>Cena!B8</f>
        <v>4</v>
      </c>
      <c r="C13" s="2" t="str">
        <f>IF(ISBLANK(Cena!C8),"",Cena!C8)</f>
        <v>Szafa laboratoryjna (wymiary 900x500x1900mm)</v>
      </c>
      <c r="D13" s="39">
        <f>IF(ISBLANK(Cena!D8),"",Cena!D8)</f>
        <v>1</v>
      </c>
      <c r="E13" s="3" t="s">
        <v>25</v>
      </c>
      <c r="F13" s="3"/>
      <c r="G13" s="24">
        <v>3</v>
      </c>
      <c r="H13" s="4" t="s">
        <v>36</v>
      </c>
    </row>
    <row r="14" spans="1:8" ht="15.75" customHeight="1">
      <c r="A14" s="65"/>
      <c r="B14" s="16">
        <f>Cena!B9</f>
        <v>5</v>
      </c>
      <c r="C14" s="2" t="str">
        <f>IF(ISBLANK(Cena!C9),"",Cena!C9)</f>
        <v>Szafa laboratoryjna górą przeszklona (wymiary 900x500x1900mm)</v>
      </c>
      <c r="D14" s="39">
        <f>IF(ISBLANK(Cena!D9),"",Cena!D9)</f>
        <v>1</v>
      </c>
      <c r="E14" s="3" t="s">
        <v>25</v>
      </c>
      <c r="F14" s="3"/>
      <c r="G14" s="24">
        <v>3</v>
      </c>
      <c r="H14" s="4" t="s">
        <v>36</v>
      </c>
    </row>
    <row r="15" spans="1:8" ht="14.25" customHeight="1">
      <c r="A15" s="65"/>
      <c r="B15" s="15">
        <f>Cena!B10</f>
        <v>6</v>
      </c>
      <c r="C15" s="2" t="str">
        <f>IF(ISBLANK(Cena!C10),"",Cena!C10)</f>
        <v>Stół laboratoryjny (wymiary 1500x600x900mm)</v>
      </c>
      <c r="D15" s="39">
        <f>IF(ISBLANK(Cena!D10),"",Cena!D10)</f>
        <v>1</v>
      </c>
      <c r="E15" s="3" t="s">
        <v>25</v>
      </c>
      <c r="F15" s="3"/>
      <c r="G15" s="24">
        <v>3</v>
      </c>
      <c r="H15" s="4" t="s">
        <v>36</v>
      </c>
    </row>
    <row r="16" spans="1:8" ht="24.75" customHeight="1">
      <c r="A16" s="65"/>
      <c r="B16" s="15">
        <f>Cena!B11</f>
        <v>7</v>
      </c>
      <c r="C16" s="2" t="str">
        <f>IF(ISBLANK(Cena!C11),"",Cena!C11)</f>
        <v>Biurko laminowane z podwójnym blatem wyposażone w stopki regulacyjne szafkę i szuflady z zamkami (wymiary 1400x600x750mm)</v>
      </c>
      <c r="D16" s="39">
        <f>IF(ISBLANK(Cena!D11),"",Cena!D11)</f>
        <v>2</v>
      </c>
      <c r="E16" s="3" t="s">
        <v>25</v>
      </c>
      <c r="F16" s="3"/>
      <c r="G16" s="24">
        <v>3</v>
      </c>
      <c r="H16" s="4" t="s">
        <v>36</v>
      </c>
    </row>
    <row r="17" spans="1:8" ht="15" customHeight="1">
      <c r="A17" s="65"/>
      <c r="B17" s="15">
        <f>Cena!B12</f>
        <v>8</v>
      </c>
      <c r="C17" s="2" t="str">
        <f>IF(ISBLANK(Cena!C12),"",Cena!C12)</f>
        <v>Krzesło laboratoryjne poliuretanowe z podłokietnikami</v>
      </c>
      <c r="D17" s="39">
        <f>IF(ISBLANK(Cena!D12),"",Cena!D12)</f>
        <v>2</v>
      </c>
      <c r="E17" s="3" t="s">
        <v>25</v>
      </c>
      <c r="F17" s="3"/>
      <c r="G17" s="24">
        <v>3</v>
      </c>
      <c r="H17" s="4" t="s">
        <v>36</v>
      </c>
    </row>
    <row r="18" spans="1:8" ht="52.5" customHeight="1">
      <c r="A18" s="65"/>
      <c r="B18" s="15">
        <f>Cena!B14</f>
        <v>10</v>
      </c>
      <c r="C18" s="2" t="str">
        <f>IF(ISBLANK(Cena!C14),"",Cena!C14)</f>
        <v>Stół laboratoryjny pod wagę 660x400x615 mm
- stelaż nośny typu A,
- blat stołu laminowany,
- 1 x szuflada</v>
      </c>
      <c r="D18" s="39">
        <f>IF(ISBLANK(Cena!D14),"",Cena!D14)</f>
        <v>1</v>
      </c>
      <c r="E18" s="3" t="s">
        <v>25</v>
      </c>
      <c r="F18" s="3"/>
      <c r="G18" s="24">
        <v>3</v>
      </c>
      <c r="H18" s="4" t="s">
        <v>36</v>
      </c>
    </row>
    <row r="19" spans="1:8" ht="54" customHeight="1">
      <c r="A19" s="66"/>
      <c r="B19" s="15">
        <f>Cena!B15</f>
        <v>11</v>
      </c>
      <c r="C19" s="2" t="str">
        <f>IF(ISBLANK(Cena!C15),"",Cena!C15)</f>
        <v>Regał 1000x300x2000 mm
-  stelaż nośny,
-  5 x półka
- przegroda pionowa</v>
      </c>
      <c r="D19" s="39">
        <f>IF(ISBLANK(Cena!D15),"",Cena!D15)</f>
        <v>1</v>
      </c>
      <c r="E19" s="3" t="s">
        <v>25</v>
      </c>
      <c r="F19" s="3"/>
      <c r="G19" s="24">
        <v>3</v>
      </c>
      <c r="H19" s="4" t="s">
        <v>36</v>
      </c>
    </row>
    <row r="20" spans="1:8" ht="16.5" customHeight="1">
      <c r="A20" s="35" t="s">
        <v>35</v>
      </c>
      <c r="B20" s="15">
        <f>Cena!B16</f>
        <v>13</v>
      </c>
      <c r="C20" s="2" t="str">
        <f>IF(ISBLANK(Cena!C16),"",Cena!C16)</f>
        <v>fotel biurowy obrotowy z podłokietnikami, tapicerowany, kolor czarny, regulowana wysokość i pochylenie</v>
      </c>
      <c r="D20" s="39">
        <f>IF(ISBLANK(Cena!D16),"",Cena!D16)</f>
        <v>3</v>
      </c>
      <c r="E20" s="37" t="s">
        <v>33</v>
      </c>
      <c r="F20" s="3"/>
      <c r="G20" s="24">
        <v>3</v>
      </c>
      <c r="H20" s="4" t="s">
        <v>36</v>
      </c>
    </row>
    <row r="21" spans="2:8" ht="12.75">
      <c r="B21" s="1"/>
      <c r="C21" s="1"/>
      <c r="D21" s="1"/>
      <c r="E21" s="1"/>
      <c r="F21" s="1"/>
      <c r="G21" s="1"/>
      <c r="H21" s="1"/>
    </row>
    <row r="22" spans="2:8" ht="12.75">
      <c r="B22" s="1"/>
      <c r="C22" s="1"/>
      <c r="D22" s="1"/>
      <c r="E22" s="1"/>
      <c r="F22" s="1"/>
      <c r="G22" s="1"/>
      <c r="H22" s="1"/>
    </row>
    <row r="23" spans="2:8" ht="12.75">
      <c r="B23" s="1"/>
      <c r="C23" s="1"/>
      <c r="D23" s="1"/>
      <c r="E23" s="1"/>
      <c r="F23" s="1"/>
      <c r="G23" s="1"/>
      <c r="H23" s="1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33" ht="12.75">
      <c r="I33" s="8"/>
    </row>
    <row r="34" ht="12.75">
      <c r="I34" s="8"/>
    </row>
    <row r="35" ht="12.75">
      <c r="I35" s="8"/>
    </row>
    <row r="36" ht="12.75">
      <c r="I36" s="8"/>
    </row>
    <row r="37" ht="12.75">
      <c r="I37" s="8"/>
    </row>
  </sheetData>
  <sheetProtection/>
  <mergeCells count="6">
    <mergeCell ref="B1:H1"/>
    <mergeCell ref="B4:C4"/>
    <mergeCell ref="B7:C7"/>
    <mergeCell ref="B5:F5"/>
    <mergeCell ref="A10:A19"/>
    <mergeCell ref="B6:F6"/>
  </mergeCells>
  <printOptions/>
  <pageMargins left="0.75" right="0.75" top="1" bottom="1" header="0.5" footer="0.5"/>
  <pageSetup horizontalDpi="120" verticalDpi="120" orientation="landscape" paperSize="9" scale="91" r:id="rId2"/>
  <headerFooter alignWithMargins="0">
    <oddFooter>&amp;R 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andrzejc</dc:creator>
  <cp:keywords/>
  <dc:description/>
  <cp:lastModifiedBy>glis</cp:lastModifiedBy>
  <cp:lastPrinted>2017-03-01T07:16:43Z</cp:lastPrinted>
  <dcterms:created xsi:type="dcterms:W3CDTF">2005-12-25T18:01:42Z</dcterms:created>
  <dcterms:modified xsi:type="dcterms:W3CDTF">2017-03-06T06:25:53Z</dcterms:modified>
  <cp:category/>
  <cp:version/>
  <cp:contentType/>
  <cp:contentStatus/>
</cp:coreProperties>
</file>